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590" windowHeight="12120"/>
  </bookViews>
  <sheets>
    <sheet name="Лист 1" sheetId="4" r:id="rId1"/>
    <sheet name="Лист3" sheetId="3" r:id="rId2"/>
  </sheets>
  <definedNames>
    <definedName name="_xlnm.Print_Area" localSheetId="0">'Лист 1'!$A$1:$I$65</definedName>
  </definedNames>
  <calcPr calcId="145621"/>
</workbook>
</file>

<file path=xl/calcChain.xml><?xml version="1.0" encoding="utf-8"?>
<calcChain xmlns="http://schemas.openxmlformats.org/spreadsheetml/2006/main">
  <c r="E35" i="4" l="1"/>
  <c r="E31" i="4"/>
  <c r="E14" i="4" l="1"/>
  <c r="E8" i="4" l="1"/>
  <c r="E10" i="4"/>
  <c r="E54" i="4" l="1"/>
  <c r="E52" i="4" s="1"/>
  <c r="I58" i="4"/>
  <c r="E58" i="4"/>
  <c r="I57" i="4"/>
  <c r="E57" i="4"/>
  <c r="I55" i="4"/>
  <c r="H55" i="4"/>
  <c r="E55" i="4"/>
  <c r="I52" i="4"/>
  <c r="I50" i="4"/>
  <c r="E50" i="4"/>
  <c r="I48" i="4"/>
  <c r="F48" i="4"/>
  <c r="H48" i="4" s="1"/>
  <c r="E48" i="4"/>
  <c r="I46" i="4"/>
  <c r="E46" i="4"/>
  <c r="H45" i="4"/>
  <c r="G45" i="4"/>
  <c r="H44" i="4"/>
  <c r="G44" i="4"/>
  <c r="I42" i="4"/>
  <c r="F42" i="4"/>
  <c r="H42" i="4" s="1"/>
  <c r="E42" i="4"/>
  <c r="I38" i="4"/>
  <c r="H38" i="4"/>
  <c r="F38" i="4"/>
  <c r="G38" i="4" s="1"/>
  <c r="E38" i="4"/>
  <c r="I36" i="4"/>
  <c r="F36" i="4"/>
  <c r="E36" i="4"/>
  <c r="G36" i="4" s="1"/>
  <c r="I32" i="4"/>
  <c r="H32" i="4"/>
  <c r="G32" i="4"/>
  <c r="F32" i="4"/>
  <c r="E32" i="4"/>
  <c r="I30" i="4"/>
  <c r="F30" i="4"/>
  <c r="E30" i="4"/>
  <c r="G30" i="4" s="1"/>
  <c r="I28" i="4"/>
  <c r="E28" i="4"/>
  <c r="I24" i="4"/>
  <c r="F24" i="4"/>
  <c r="G24" i="4" s="1"/>
  <c r="E24" i="4"/>
  <c r="I22" i="4"/>
  <c r="F22" i="4"/>
  <c r="H22" i="4" s="1"/>
  <c r="E22" i="4"/>
  <c r="I20" i="4"/>
  <c r="H20" i="4"/>
  <c r="F20" i="4"/>
  <c r="E20" i="4"/>
  <c r="G20" i="4" s="1"/>
  <c r="I15" i="4"/>
  <c r="F15" i="4"/>
  <c r="E15" i="4"/>
  <c r="H15" i="4" s="1"/>
  <c r="I13" i="4"/>
  <c r="F13" i="4"/>
  <c r="H13" i="4" s="1"/>
  <c r="E13" i="4"/>
  <c r="I11" i="4"/>
  <c r="E11" i="4"/>
  <c r="I9" i="4"/>
  <c r="F9" i="4"/>
  <c r="E9" i="4"/>
  <c r="I7" i="4"/>
  <c r="I60" i="4" s="1"/>
  <c r="F7" i="4"/>
  <c r="E7" i="4"/>
  <c r="H30" i="4" l="1"/>
  <c r="G7" i="4"/>
  <c r="H9" i="4"/>
  <c r="E60" i="4"/>
  <c r="H7" i="4"/>
  <c r="H36" i="4"/>
  <c r="G22" i="4"/>
  <c r="G42" i="4"/>
  <c r="G15" i="4"/>
  <c r="H24" i="4"/>
  <c r="G13" i="4"/>
  <c r="G9" i="4"/>
  <c r="F60" i="4"/>
  <c r="G48" i="4"/>
  <c r="G60" i="4" l="1"/>
  <c r="H60" i="4"/>
</calcChain>
</file>

<file path=xl/sharedStrings.xml><?xml version="1.0" encoding="utf-8"?>
<sst xmlns="http://schemas.openxmlformats.org/spreadsheetml/2006/main" count="109" uniqueCount="86">
  <si>
    <t>Приложение № 13                                                                                              к 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муниципального образования "Гиагинский район"                                                                                                от  "  21 " декабря 2023года № 123</t>
  </si>
  <si>
    <t xml:space="preserve">Перечень муниципальных программ муниципального образования "Гиагинский район" с распределением бюджетных ассигнований на плановый период 2025 и 2026 годов </t>
  </si>
  <si>
    <t>тысяч рублей</t>
  </si>
  <si>
    <t>№    п/п</t>
  </si>
  <si>
    <t>Наименование программы</t>
  </si>
  <si>
    <t>Код прямого получателя</t>
  </si>
  <si>
    <t>целевая статья</t>
  </si>
  <si>
    <t>Прогнозный бюджет               на 2025 год</t>
  </si>
  <si>
    <t>Фактическое исполнение на 01.10.2016г.</t>
  </si>
  <si>
    <t>Отклонение (+,-)</t>
  </si>
  <si>
    <t>Процент исполнения к уточненному плану</t>
  </si>
  <si>
    <t>Прогнозный бюджет               на 2026 год</t>
  </si>
  <si>
    <t>1.</t>
  </si>
  <si>
    <t xml:space="preserve">Муниципальная программа муниципального образования "Гиагинский район" "Развитие образования" </t>
  </si>
  <si>
    <t>6200000000</t>
  </si>
  <si>
    <t>Управление образования администрации муниципального образования "Гиагинский район"</t>
  </si>
  <si>
    <t>2.</t>
  </si>
  <si>
    <t xml:space="preserve">Муниципальная программа муниципального образования "Гиагинский район" Развитие культуры и искусства" </t>
  </si>
  <si>
    <t>6300000000</t>
  </si>
  <si>
    <t>Управление  культуры администрации муниципального образования "Гиагинский район"</t>
  </si>
  <si>
    <t>3.</t>
  </si>
  <si>
    <t>Муниципальная программа муниципального образования "Гиагинский район"  "Развитие малого и среднего предпринимательства муниципального образования "Гиагинский район"</t>
  </si>
  <si>
    <t>6400000000</t>
  </si>
  <si>
    <t>Администрация муниципального образования "Гиагинский район"</t>
  </si>
  <si>
    <t>4.</t>
  </si>
  <si>
    <t xml:space="preserve">Муниципальная программа муниципального образования "Гиагинский район" "Управление муниципальными финансами" </t>
  </si>
  <si>
    <t>6500000000</t>
  </si>
  <si>
    <t>Управление финансов администрации муниципального образования "Гиагинский район"</t>
  </si>
  <si>
    <t>5.</t>
  </si>
  <si>
    <t xml:space="preserve">Муниципальная программа муниципального образования "Гиагинский район" "Энергосбережение и повышение энергетической эффективности" </t>
  </si>
  <si>
    <t>6600000000</t>
  </si>
  <si>
    <t>Управление финансов администрации МО "Гиагинский район"</t>
  </si>
  <si>
    <t>Управление  культуры администрации МО "Гиагинский район"</t>
  </si>
  <si>
    <t>6.</t>
  </si>
  <si>
    <t xml:space="preserve">Муниципальная программа муниципального образования "Гиагинский район" "Развитие молодежной политики" </t>
  </si>
  <si>
    <t>6Б00000000</t>
  </si>
  <si>
    <t>7.</t>
  </si>
  <si>
    <t>Муниципальная программа муниципального образования "Гиагинский район" "Развитие физической культуры и спорта "</t>
  </si>
  <si>
    <t>6Г00000000</t>
  </si>
  <si>
    <t xml:space="preserve"> Администрация муниципального образования "Гиагинский район"</t>
  </si>
  <si>
    <t>8.</t>
  </si>
  <si>
    <t xml:space="preserve">Муниципальная программа муниципального образования "Гиагинский район" "Развитие сельского хозяйства на территории муниципального образования "Гиагинский район" </t>
  </si>
  <si>
    <t>6Д00000000</t>
  </si>
  <si>
    <t>Управление образования администрации МО "Гиагинский район"</t>
  </si>
  <si>
    <t>9.</t>
  </si>
  <si>
    <t>Муниципальная программа муниципального образования "Гиагинский район" "Реализация обеспечения информирования граждан о деятельности муниципальных органов муниципального образования "Гиагинский район"</t>
  </si>
  <si>
    <t>6Е00000000</t>
  </si>
  <si>
    <t>10.</t>
  </si>
  <si>
    <t xml:space="preserve">Муниципальная программа муниципального образования "Гиагинский район" "Защита населения и территории от чрезвычайных ситуаций природного и техногенного характера, обеспечение пожарной безопасности  и безопасности  людей на водных объектах " </t>
  </si>
  <si>
    <t>6И00000000</t>
  </si>
  <si>
    <t>11.</t>
  </si>
  <si>
    <t>Муниципальная программа муниципального образования "Гиагинский район" "Комплексное развитие сельских территорий"</t>
  </si>
  <si>
    <t>6К00000000</t>
  </si>
  <si>
    <t>Управление культуры администрации МО "Гиагинский район"</t>
  </si>
  <si>
    <t>12.</t>
  </si>
  <si>
    <t xml:space="preserve">Муниципальная программа муниципального образования "Гиагинский район" "Обеспечение безопасности дорожного движения" </t>
  </si>
  <si>
    <t>6Л00000000</t>
  </si>
  <si>
    <t xml:space="preserve">Муниципальная программа МО "Гиагинский район" "Доступная среда" </t>
  </si>
  <si>
    <t>6П00000000</t>
  </si>
  <si>
    <t>Администрация МО "Гиагинский район"</t>
  </si>
  <si>
    <t xml:space="preserve">Муниципальная программа МО "Развитие информатизации"  </t>
  </si>
  <si>
    <t>6Ц00000000</t>
  </si>
  <si>
    <t>МКУ "Централизованная бухгалтерия при управлении культуры администрации МО "Гиагинский район"</t>
  </si>
  <si>
    <t>Муниципальная программа муниципального образования "Гиагинский район" "Переселение граждан из аварийного жилищного фонда"</t>
  </si>
  <si>
    <t>6Ч00000000</t>
  </si>
  <si>
    <t>13.</t>
  </si>
  <si>
    <t>Муниципальная программа муниципального образования "Гиагинский район" "Обеспечение доступным и комфортным жильем  и коммунальными услугами"</t>
  </si>
  <si>
    <t>6Ф00000000</t>
  </si>
  <si>
    <t>14.</t>
  </si>
  <si>
    <t xml:space="preserve">Муниципальная программа муниципального образования "Гиагинский район"  "Укрепление общественного здоровья среди населения муниципального образования "Гиагинский район" </t>
  </si>
  <si>
    <t>6Т00000000</t>
  </si>
  <si>
    <t>15.</t>
  </si>
  <si>
    <t xml:space="preserve">Муниципальная программа муниципального образования "Гиагинский район"  "Улучшение демографической ситуации на территории муниципального образования "Гиагинский район" </t>
  </si>
  <si>
    <t>6У00000000</t>
  </si>
  <si>
    <t>16.</t>
  </si>
  <si>
    <t>6С00000000</t>
  </si>
  <si>
    <t>Муниципальная программа "Капитальный ремонт общего имущества в многоквартирных домах на 2017 - 2019 годы"</t>
  </si>
  <si>
    <t>Муниципальная программа муниципального образования "Гиагинский район" "Управление муниципальным имуществом и земельными ресурсами муниципального образования "Гиагинский район"</t>
  </si>
  <si>
    <t>6Я00000000</t>
  </si>
  <si>
    <t>Всего</t>
  </si>
  <si>
    <t>М.А.Бондаренко</t>
  </si>
  <si>
    <t>Управление культуры администрации муниципального образования  "Гиагинский район"</t>
  </si>
  <si>
    <t>Управление образования администрации муниципального образования  "Гиагинский район"</t>
  </si>
  <si>
    <t>Муниципальная программа муниципального образования "Гиагинский район" "Социальная помощь вдовам ветеранов Великой Отечественной войны 1941-1945 годов и гражданам, участвующим в специальной военной операции, и (или) членам их семей"</t>
  </si>
  <si>
    <t xml:space="preserve">Управляющая делами Совета народных депутатов                                                                                  муниципального образования  "Гиагинский район"                                                                                           </t>
  </si>
  <si>
    <t xml:space="preserve">Приложение № 10                                                                                              к 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муниципального образования "Гиагинский район"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" 24 " декабря 2024 г. № 213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</si>
</sst>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"/>
    <numFmt numFmtId="165" formatCode="0.0"/>
  </numFmts>
  <fonts count="14" x14ac:knownFonts="1">
    <font>
      <sz val="11"/>
      <color theme="1"/>
      <name val="Calibri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5">
    <xf numFmtId="0" fontId="0" fillId="0" borderId="0" xfId="0"/>
    <xf numFmtId="164" fontId="0" fillId="0" borderId="0" xfId="0" applyNumberFormat="1" applyFont="1"/>
    <xf numFmtId="0" fontId="2" fillId="0" borderId="0" xfId="0" applyFont="1"/>
    <xf numFmtId="0" fontId="6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165" fontId="8" fillId="2" borderId="2" xfId="0" applyNumberFormat="1" applyFont="1" applyFill="1" applyBorder="1" applyAlignment="1">
      <alignment horizontal="right" vertical="center"/>
    </xf>
    <xf numFmtId="165" fontId="8" fillId="2" borderId="5" xfId="0" applyNumberFormat="1" applyFont="1" applyFill="1" applyBorder="1" applyAlignment="1">
      <alignment horizontal="right" vertical="center"/>
    </xf>
    <xf numFmtId="0" fontId="3" fillId="0" borderId="2" xfId="0" applyFont="1" applyBorder="1" applyAlignment="1">
      <alignment vertical="center" wrapText="1"/>
    </xf>
    <xf numFmtId="0" fontId="5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9" fillId="0" borderId="2" xfId="0" applyNumberFormat="1" applyFont="1" applyFill="1" applyBorder="1" applyAlignment="1">
      <alignment horizontal="right" vertical="top" wrapText="1"/>
    </xf>
    <xf numFmtId="165" fontId="10" fillId="2" borderId="2" xfId="0" applyNumberFormat="1" applyFont="1" applyFill="1" applyBorder="1" applyAlignment="1">
      <alignment horizontal="right" vertical="center" wrapText="1"/>
    </xf>
    <xf numFmtId="165" fontId="10" fillId="2" borderId="2" xfId="0" applyNumberFormat="1" applyFont="1" applyFill="1" applyBorder="1" applyAlignment="1">
      <alignment horizontal="right" vertical="center"/>
    </xf>
    <xf numFmtId="165" fontId="10" fillId="2" borderId="5" xfId="0" applyNumberFormat="1" applyFont="1" applyFill="1" applyBorder="1" applyAlignment="1">
      <alignment horizontal="right" vertical="center"/>
    </xf>
    <xf numFmtId="165" fontId="8" fillId="2" borderId="2" xfId="0" applyNumberFormat="1" applyFont="1" applyFill="1" applyBorder="1" applyAlignment="1">
      <alignment horizontal="right" vertical="center" wrapText="1"/>
    </xf>
    <xf numFmtId="165" fontId="8" fillId="2" borderId="5" xfId="0" applyNumberFormat="1" applyFont="1" applyFill="1" applyBorder="1" applyAlignment="1">
      <alignment horizontal="right" vertical="center" wrapText="1"/>
    </xf>
    <xf numFmtId="0" fontId="6" fillId="2" borderId="2" xfId="0" applyFont="1" applyFill="1" applyBorder="1" applyAlignment="1">
      <alignment vertical="center" wrapText="1"/>
    </xf>
    <xf numFmtId="165" fontId="3" fillId="2" borderId="2" xfId="0" applyNumberFormat="1" applyFont="1" applyFill="1" applyBorder="1" applyAlignment="1">
      <alignment horizontal="right" vertical="center"/>
    </xf>
    <xf numFmtId="0" fontId="8" fillId="0" borderId="2" xfId="0" applyFont="1" applyBorder="1" applyAlignment="1">
      <alignment horizontal="center" vertical="center" wrapText="1"/>
    </xf>
    <xf numFmtId="165" fontId="11" fillId="2" borderId="2" xfId="0" applyNumberFormat="1" applyFont="1" applyFill="1" applyBorder="1" applyAlignment="1">
      <alignment horizontal="right" vertical="center" wrapText="1"/>
    </xf>
    <xf numFmtId="165" fontId="10" fillId="2" borderId="5" xfId="0" applyNumberFormat="1" applyFont="1" applyFill="1" applyBorder="1" applyAlignment="1">
      <alignment horizontal="right" vertical="center" wrapText="1"/>
    </xf>
    <xf numFmtId="49" fontId="7" fillId="2" borderId="2" xfId="0" applyNumberFormat="1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left" vertical="center" wrapText="1"/>
    </xf>
    <xf numFmtId="165" fontId="12" fillId="2" borderId="5" xfId="0" applyNumberFormat="1" applyFont="1" applyFill="1" applyBorder="1" applyAlignment="1">
      <alignment horizontal="right" vertical="center" wrapText="1"/>
    </xf>
    <xf numFmtId="165" fontId="9" fillId="2" borderId="2" xfId="0" applyNumberFormat="1" applyFont="1" applyFill="1" applyBorder="1" applyAlignment="1">
      <alignment horizontal="right" vertical="center" wrapText="1"/>
    </xf>
    <xf numFmtId="49" fontId="7" fillId="2" borderId="2" xfId="0" applyNumberFormat="1" applyFont="1" applyFill="1" applyBorder="1" applyAlignment="1">
      <alignment horizontal="center" vertical="center"/>
    </xf>
    <xf numFmtId="165" fontId="3" fillId="2" borderId="2" xfId="0" applyNumberFormat="1" applyFont="1" applyFill="1" applyBorder="1" applyAlignment="1">
      <alignment horizontal="right" vertical="center" wrapText="1"/>
    </xf>
    <xf numFmtId="0" fontId="5" fillId="2" borderId="2" xfId="0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vertical="center" wrapText="1"/>
    </xf>
    <xf numFmtId="0" fontId="10" fillId="2" borderId="2" xfId="0" applyFont="1" applyFill="1" applyBorder="1" applyAlignment="1">
      <alignment horizontal="center" vertical="center"/>
    </xf>
    <xf numFmtId="165" fontId="4" fillId="2" borderId="5" xfId="0" applyNumberFormat="1" applyFont="1" applyFill="1" applyBorder="1" applyAlignment="1">
      <alignment horizontal="right" vertical="center" wrapText="1"/>
    </xf>
    <xf numFmtId="165" fontId="5" fillId="2" borderId="2" xfId="0" applyNumberFormat="1" applyFont="1" applyFill="1" applyBorder="1" applyAlignment="1">
      <alignment horizontal="right" vertical="center" wrapText="1"/>
    </xf>
    <xf numFmtId="165" fontId="5" fillId="2" borderId="5" xfId="0" applyNumberFormat="1" applyFont="1" applyFill="1" applyBorder="1" applyAlignment="1">
      <alignment horizontal="right" vertical="center" wrapText="1"/>
    </xf>
    <xf numFmtId="0" fontId="12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49" fontId="3" fillId="2" borderId="2" xfId="0" applyNumberFormat="1" applyFont="1" applyFill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164" fontId="0" fillId="0" borderId="0" xfId="0" applyNumberFormat="1"/>
    <xf numFmtId="0" fontId="6" fillId="0" borderId="0" xfId="0" applyFont="1" applyFill="1" applyAlignment="1">
      <alignment vertical="top" wrapText="1"/>
    </xf>
    <xf numFmtId="0" fontId="6" fillId="0" borderId="0" xfId="0" applyFont="1" applyFill="1" applyBorder="1" applyAlignment="1">
      <alignment horizontal="right" vertical="center" wrapText="1"/>
    </xf>
    <xf numFmtId="0" fontId="6" fillId="0" borderId="2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12" fillId="2" borderId="6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left" vertical="top" wrapText="1"/>
    </xf>
    <xf numFmtId="0" fontId="12" fillId="2" borderId="6" xfId="0" applyFont="1" applyFill="1" applyBorder="1" applyAlignment="1">
      <alignment horizontal="left" vertical="top" wrapText="1"/>
    </xf>
    <xf numFmtId="0" fontId="13" fillId="2" borderId="2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right" vertical="top" wrapText="1"/>
    </xf>
    <xf numFmtId="0" fontId="3" fillId="0" borderId="0" xfId="0" applyFont="1" applyAlignment="1">
      <alignment horizontal="right" vertical="top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6"/>
  <sheetViews>
    <sheetView tabSelected="1" view="pageBreakPreview" zoomScale="80" zoomScaleNormal="100" workbookViewId="0">
      <selection activeCell="A3" sqref="A3:I3"/>
    </sheetView>
  </sheetViews>
  <sheetFormatPr defaultColWidth="9.140625" defaultRowHeight="15" x14ac:dyDescent="0.25"/>
  <cols>
    <col min="1" max="1" width="5.42578125" customWidth="1"/>
    <col min="2" max="2" width="69.5703125" customWidth="1"/>
    <col min="3" max="3" width="13.7109375" customWidth="1"/>
    <col min="4" max="4" width="15.7109375" customWidth="1"/>
    <col min="5" max="5" width="17.140625" style="1" customWidth="1"/>
    <col min="6" max="8" width="15.140625" hidden="1" customWidth="1"/>
    <col min="9" max="9" width="17.28515625" customWidth="1"/>
    <col min="12" max="12" width="8.7109375" customWidth="1"/>
  </cols>
  <sheetData>
    <row r="1" spans="1:9" ht="66" customHeight="1" x14ac:dyDescent="0.25">
      <c r="C1" s="61" t="s">
        <v>85</v>
      </c>
      <c r="D1" s="61"/>
      <c r="E1" s="61"/>
      <c r="F1" s="61"/>
      <c r="G1" s="61"/>
      <c r="H1" s="61"/>
      <c r="I1" s="61"/>
    </row>
    <row r="2" spans="1:9" ht="70.5" customHeight="1" x14ac:dyDescent="0.25">
      <c r="A2" s="2"/>
      <c r="B2" s="2"/>
      <c r="C2" s="62" t="s">
        <v>0</v>
      </c>
      <c r="D2" s="62"/>
      <c r="E2" s="62"/>
      <c r="F2" s="62"/>
      <c r="G2" s="62"/>
      <c r="H2" s="62"/>
      <c r="I2" s="62"/>
    </row>
    <row r="3" spans="1:9" ht="54.75" customHeight="1" x14ac:dyDescent="0.25">
      <c r="A3" s="63" t="s">
        <v>1</v>
      </c>
      <c r="B3" s="63"/>
      <c r="C3" s="63"/>
      <c r="D3" s="63"/>
      <c r="E3" s="63"/>
      <c r="F3" s="63"/>
      <c r="G3" s="63"/>
      <c r="H3" s="63"/>
      <c r="I3" s="63"/>
    </row>
    <row r="4" spans="1:9" ht="21" customHeight="1" x14ac:dyDescent="0.25">
      <c r="A4" s="64" t="s">
        <v>2</v>
      </c>
      <c r="B4" s="64"/>
      <c r="C4" s="64"/>
      <c r="D4" s="64"/>
      <c r="E4" s="64"/>
      <c r="F4" s="64"/>
      <c r="G4" s="64"/>
      <c r="H4" s="64"/>
      <c r="I4" s="64"/>
    </row>
    <row r="5" spans="1:9" ht="15.75" customHeight="1" x14ac:dyDescent="0.25">
      <c r="A5" s="45" t="s">
        <v>3</v>
      </c>
      <c r="B5" s="45" t="s">
        <v>4</v>
      </c>
      <c r="C5" s="45" t="s">
        <v>5</v>
      </c>
      <c r="D5" s="45" t="s">
        <v>6</v>
      </c>
      <c r="E5" s="46" t="s">
        <v>7</v>
      </c>
      <c r="F5" s="47" t="s">
        <v>8</v>
      </c>
      <c r="G5" s="47" t="s">
        <v>9</v>
      </c>
      <c r="H5" s="47" t="s">
        <v>10</v>
      </c>
      <c r="I5" s="46" t="s">
        <v>11</v>
      </c>
    </row>
    <row r="6" spans="1:9" ht="69.75" customHeight="1" x14ac:dyDescent="0.25">
      <c r="A6" s="45"/>
      <c r="B6" s="45"/>
      <c r="C6" s="45"/>
      <c r="D6" s="45"/>
      <c r="E6" s="46"/>
      <c r="F6" s="48"/>
      <c r="G6" s="48"/>
      <c r="H6" s="48"/>
      <c r="I6" s="46"/>
    </row>
    <row r="7" spans="1:9" ht="45" customHeight="1" x14ac:dyDescent="0.25">
      <c r="A7" s="4" t="s">
        <v>12</v>
      </c>
      <c r="B7" s="54" t="s">
        <v>13</v>
      </c>
      <c r="C7" s="54"/>
      <c r="D7" s="5" t="s">
        <v>14</v>
      </c>
      <c r="E7" s="6">
        <f>E8</f>
        <v>697380.55495000002</v>
      </c>
      <c r="F7" s="7">
        <f>F8</f>
        <v>0</v>
      </c>
      <c r="G7" s="6">
        <f>SUM(F7-E7)</f>
        <v>-697380.55495000002</v>
      </c>
      <c r="H7" s="6">
        <f>SUM(F7/E7*100)</f>
        <v>0</v>
      </c>
      <c r="I7" s="6">
        <f>I8</f>
        <v>625498</v>
      </c>
    </row>
    <row r="8" spans="1:9" ht="35.25" customHeight="1" x14ac:dyDescent="0.25">
      <c r="A8" s="8"/>
      <c r="B8" s="9" t="s">
        <v>15</v>
      </c>
      <c r="C8" s="10">
        <v>905</v>
      </c>
      <c r="D8" s="11"/>
      <c r="E8" s="12">
        <f>757271.6-59891.01-0.03505</f>
        <v>697380.55495000002</v>
      </c>
      <c r="F8" s="13"/>
      <c r="G8" s="14"/>
      <c r="H8" s="15"/>
      <c r="I8" s="12">
        <v>625498</v>
      </c>
    </row>
    <row r="9" spans="1:9" ht="36.75" customHeight="1" x14ac:dyDescent="0.25">
      <c r="A9" s="4" t="s">
        <v>16</v>
      </c>
      <c r="B9" s="54" t="s">
        <v>17</v>
      </c>
      <c r="C9" s="54"/>
      <c r="D9" s="5" t="s">
        <v>18</v>
      </c>
      <c r="E9" s="16">
        <f>E10</f>
        <v>52941.670000000006</v>
      </c>
      <c r="F9" s="17">
        <f>F10</f>
        <v>0</v>
      </c>
      <c r="G9" s="6">
        <f t="shared" ref="G9:G48" si="0">SUM(F9-E9)</f>
        <v>-52941.670000000006</v>
      </c>
      <c r="H9" s="6">
        <f t="shared" ref="H9:H48" si="1">SUM(F9/E9*100)</f>
        <v>0</v>
      </c>
      <c r="I9" s="16">
        <f>I10</f>
        <v>115557.5</v>
      </c>
    </row>
    <row r="10" spans="1:9" ht="35.25" customHeight="1" x14ac:dyDescent="0.25">
      <c r="A10" s="8"/>
      <c r="B10" s="18" t="s">
        <v>19</v>
      </c>
      <c r="C10" s="10">
        <v>902</v>
      </c>
      <c r="D10" s="11"/>
      <c r="E10" s="13">
        <f>109531.6-56589.93</f>
        <v>52941.670000000006</v>
      </c>
      <c r="F10" s="13"/>
      <c r="G10" s="19"/>
      <c r="H10" s="19"/>
      <c r="I10" s="13">
        <v>115557.5</v>
      </c>
    </row>
    <row r="11" spans="1:9" ht="45.75" customHeight="1" x14ac:dyDescent="0.25">
      <c r="A11" s="20" t="s">
        <v>20</v>
      </c>
      <c r="B11" s="49" t="s">
        <v>21</v>
      </c>
      <c r="C11" s="50"/>
      <c r="D11" s="5" t="s">
        <v>22</v>
      </c>
      <c r="E11" s="21">
        <f>E12</f>
        <v>60.8</v>
      </c>
      <c r="F11" s="22"/>
      <c r="G11" s="19"/>
      <c r="H11" s="19"/>
      <c r="I11" s="21">
        <f>I12</f>
        <v>60.8</v>
      </c>
    </row>
    <row r="12" spans="1:9" ht="15.75" customHeight="1" x14ac:dyDescent="0.25">
      <c r="A12" s="8"/>
      <c r="B12" s="9" t="s">
        <v>23</v>
      </c>
      <c r="C12" s="10">
        <v>908</v>
      </c>
      <c r="D12" s="23"/>
      <c r="E12" s="13">
        <v>60.8</v>
      </c>
      <c r="F12" s="22"/>
      <c r="G12" s="19"/>
      <c r="H12" s="19"/>
      <c r="I12" s="13">
        <v>60.8</v>
      </c>
    </row>
    <row r="13" spans="1:9" ht="36" customHeight="1" x14ac:dyDescent="0.25">
      <c r="A13" s="20" t="s">
        <v>24</v>
      </c>
      <c r="B13" s="54" t="s">
        <v>25</v>
      </c>
      <c r="C13" s="54"/>
      <c r="D13" s="5" t="s">
        <v>26</v>
      </c>
      <c r="E13" s="16">
        <f>E14</f>
        <v>18913.099999999999</v>
      </c>
      <c r="F13" s="17">
        <f>F14</f>
        <v>0</v>
      </c>
      <c r="G13" s="6">
        <f t="shared" si="0"/>
        <v>-18913.099999999999</v>
      </c>
      <c r="H13" s="6">
        <f t="shared" si="1"/>
        <v>0</v>
      </c>
      <c r="I13" s="16">
        <f>I14</f>
        <v>40595.300000000003</v>
      </c>
    </row>
    <row r="14" spans="1:9" ht="31.5" customHeight="1" x14ac:dyDescent="0.25">
      <c r="A14" s="8"/>
      <c r="B14" s="24" t="s">
        <v>27</v>
      </c>
      <c r="C14" s="10">
        <v>903</v>
      </c>
      <c r="D14" s="11"/>
      <c r="E14" s="13">
        <f>27949.1-5000-4036</f>
        <v>18913.099999999999</v>
      </c>
      <c r="F14" s="13"/>
      <c r="G14" s="19"/>
      <c r="H14" s="19"/>
      <c r="I14" s="13">
        <v>40595.300000000003</v>
      </c>
    </row>
    <row r="15" spans="1:9" ht="41.25" customHeight="1" x14ac:dyDescent="0.25">
      <c r="A15" s="4" t="s">
        <v>28</v>
      </c>
      <c r="B15" s="60" t="s">
        <v>29</v>
      </c>
      <c r="C15" s="60"/>
      <c r="D15" s="5" t="s">
        <v>30</v>
      </c>
      <c r="E15" s="16">
        <f>E16+E18+E19+E17</f>
        <v>60</v>
      </c>
      <c r="F15" s="25">
        <f>F16+F18+F19</f>
        <v>0</v>
      </c>
      <c r="G15" s="6">
        <f t="shared" si="0"/>
        <v>-60</v>
      </c>
      <c r="H15" s="6">
        <f t="shared" si="1"/>
        <v>0</v>
      </c>
      <c r="I15" s="16">
        <f>I16+I18+I19+I17</f>
        <v>60</v>
      </c>
    </row>
    <row r="16" spans="1:9" ht="18.75" customHeight="1" x14ac:dyDescent="0.25">
      <c r="A16" s="8"/>
      <c r="B16" s="9" t="s">
        <v>23</v>
      </c>
      <c r="C16" s="10">
        <v>908</v>
      </c>
      <c r="D16" s="11"/>
      <c r="E16" s="26">
        <v>60</v>
      </c>
      <c r="F16" s="13"/>
      <c r="G16" s="19"/>
      <c r="H16" s="19"/>
      <c r="I16" s="26">
        <v>60</v>
      </c>
    </row>
    <row r="17" spans="1:9" ht="15.75" hidden="1" customHeight="1" x14ac:dyDescent="0.25">
      <c r="A17" s="8"/>
      <c r="B17" s="9" t="s">
        <v>31</v>
      </c>
      <c r="C17" s="10">
        <v>903</v>
      </c>
      <c r="D17" s="11"/>
      <c r="E17" s="26"/>
      <c r="F17" s="13"/>
      <c r="G17" s="19"/>
      <c r="H17" s="19"/>
      <c r="I17" s="26"/>
    </row>
    <row r="18" spans="1:9" ht="15.75" hidden="1" customHeight="1" x14ac:dyDescent="0.25">
      <c r="A18" s="8"/>
      <c r="B18" s="9" t="s">
        <v>32</v>
      </c>
      <c r="C18" s="10">
        <v>902</v>
      </c>
      <c r="D18" s="11"/>
      <c r="E18" s="26"/>
      <c r="F18" s="13"/>
      <c r="G18" s="19"/>
      <c r="H18" s="19"/>
      <c r="I18" s="26"/>
    </row>
    <row r="19" spans="1:9" ht="35.25" hidden="1" customHeight="1" x14ac:dyDescent="0.25">
      <c r="A19" s="8"/>
      <c r="B19" s="9" t="s">
        <v>15</v>
      </c>
      <c r="C19" s="10">
        <v>905</v>
      </c>
      <c r="D19" s="11"/>
      <c r="E19" s="26">
        <v>0</v>
      </c>
      <c r="F19" s="13"/>
      <c r="G19" s="19"/>
      <c r="H19" s="19"/>
      <c r="I19" s="26">
        <v>0</v>
      </c>
    </row>
    <row r="20" spans="1:9" ht="41.25" customHeight="1" x14ac:dyDescent="0.25">
      <c r="A20" s="20" t="s">
        <v>33</v>
      </c>
      <c r="B20" s="54" t="s">
        <v>34</v>
      </c>
      <c r="C20" s="54"/>
      <c r="D20" s="5" t="s">
        <v>35</v>
      </c>
      <c r="E20" s="16">
        <f>E21</f>
        <v>140</v>
      </c>
      <c r="F20" s="17">
        <f>F21</f>
        <v>0</v>
      </c>
      <c r="G20" s="6">
        <f t="shared" si="0"/>
        <v>-140</v>
      </c>
      <c r="H20" s="6">
        <f t="shared" si="1"/>
        <v>0</v>
      </c>
      <c r="I20" s="16">
        <f>I21</f>
        <v>0</v>
      </c>
    </row>
    <row r="21" spans="1:9" ht="15.75" customHeight="1" x14ac:dyDescent="0.25">
      <c r="A21" s="3"/>
      <c r="B21" s="9" t="s">
        <v>23</v>
      </c>
      <c r="C21" s="10">
        <v>908</v>
      </c>
      <c r="D21" s="11"/>
      <c r="E21" s="13">
        <v>140</v>
      </c>
      <c r="F21" s="13"/>
      <c r="G21" s="19"/>
      <c r="H21" s="19"/>
      <c r="I21" s="13">
        <v>0</v>
      </c>
    </row>
    <row r="22" spans="1:9" ht="51" customHeight="1" x14ac:dyDescent="0.25">
      <c r="A22" s="20" t="s">
        <v>36</v>
      </c>
      <c r="B22" s="54" t="s">
        <v>37</v>
      </c>
      <c r="C22" s="54"/>
      <c r="D22" s="5" t="s">
        <v>38</v>
      </c>
      <c r="E22" s="16">
        <f>E23</f>
        <v>790</v>
      </c>
      <c r="F22" s="17">
        <f>F23</f>
        <v>0</v>
      </c>
      <c r="G22" s="6">
        <f t="shared" si="0"/>
        <v>-790</v>
      </c>
      <c r="H22" s="6">
        <f t="shared" si="1"/>
        <v>0</v>
      </c>
      <c r="I22" s="16">
        <f>I23</f>
        <v>0</v>
      </c>
    </row>
    <row r="23" spans="1:9" ht="15.75" customHeight="1" x14ac:dyDescent="0.25">
      <c r="A23" s="8"/>
      <c r="B23" s="9" t="s">
        <v>39</v>
      </c>
      <c r="C23" s="10">
        <v>908</v>
      </c>
      <c r="D23" s="11"/>
      <c r="E23" s="13">
        <v>790</v>
      </c>
      <c r="F23" s="13"/>
      <c r="G23" s="19"/>
      <c r="H23" s="19"/>
      <c r="I23" s="13">
        <v>0</v>
      </c>
    </row>
    <row r="24" spans="1:9" ht="50.25" customHeight="1" x14ac:dyDescent="0.25">
      <c r="A24" s="20" t="s">
        <v>40</v>
      </c>
      <c r="B24" s="54" t="s">
        <v>41</v>
      </c>
      <c r="C24" s="54"/>
      <c r="D24" s="27" t="s">
        <v>42</v>
      </c>
      <c r="E24" s="16">
        <f>E27+E25+E26</f>
        <v>200</v>
      </c>
      <c r="F24" s="17">
        <f>F27</f>
        <v>0</v>
      </c>
      <c r="G24" s="6">
        <f t="shared" si="0"/>
        <v>-200</v>
      </c>
      <c r="H24" s="6">
        <f t="shared" si="1"/>
        <v>0</v>
      </c>
      <c r="I24" s="16">
        <f>I27+I25+I26</f>
        <v>200</v>
      </c>
    </row>
    <row r="25" spans="1:9" ht="15.75" hidden="1" customHeight="1" x14ac:dyDescent="0.25">
      <c r="A25" s="20"/>
      <c r="B25" s="9" t="s">
        <v>32</v>
      </c>
      <c r="C25" s="10">
        <v>902</v>
      </c>
      <c r="D25" s="27"/>
      <c r="E25" s="28">
        <v>0</v>
      </c>
      <c r="F25" s="17"/>
      <c r="G25" s="6"/>
      <c r="H25" s="6"/>
      <c r="I25" s="28">
        <v>0</v>
      </c>
    </row>
    <row r="26" spans="1:9" ht="22.5" hidden="1" customHeight="1" x14ac:dyDescent="0.25">
      <c r="A26" s="20"/>
      <c r="B26" s="9" t="s">
        <v>43</v>
      </c>
      <c r="C26" s="10">
        <v>905</v>
      </c>
      <c r="D26" s="27"/>
      <c r="E26" s="28">
        <v>0</v>
      </c>
      <c r="F26" s="17"/>
      <c r="G26" s="6"/>
      <c r="H26" s="6"/>
      <c r="I26" s="28">
        <v>0</v>
      </c>
    </row>
    <row r="27" spans="1:9" ht="15.75" customHeight="1" x14ac:dyDescent="0.25">
      <c r="A27" s="3"/>
      <c r="B27" s="9" t="s">
        <v>23</v>
      </c>
      <c r="C27" s="29">
        <v>908</v>
      </c>
      <c r="D27" s="30"/>
      <c r="E27" s="13">
        <v>200</v>
      </c>
      <c r="F27" s="13"/>
      <c r="G27" s="19"/>
      <c r="H27" s="19"/>
      <c r="I27" s="13">
        <v>200</v>
      </c>
    </row>
    <row r="28" spans="1:9" ht="57" customHeight="1" x14ac:dyDescent="0.25">
      <c r="A28" s="4" t="s">
        <v>44</v>
      </c>
      <c r="B28" s="49" t="s">
        <v>45</v>
      </c>
      <c r="C28" s="50"/>
      <c r="D28" s="27" t="s">
        <v>46</v>
      </c>
      <c r="E28" s="16">
        <f>E29</f>
        <v>769.6</v>
      </c>
      <c r="F28" s="17"/>
      <c r="G28" s="6"/>
      <c r="H28" s="6"/>
      <c r="I28" s="16">
        <f>I29</f>
        <v>769.6</v>
      </c>
    </row>
    <row r="29" spans="1:9" ht="22.5" customHeight="1" x14ac:dyDescent="0.25">
      <c r="A29" s="3"/>
      <c r="B29" s="9" t="s">
        <v>23</v>
      </c>
      <c r="C29" s="29">
        <v>908</v>
      </c>
      <c r="D29" s="30"/>
      <c r="E29" s="13">
        <v>769.6</v>
      </c>
      <c r="F29" s="22"/>
      <c r="G29" s="19"/>
      <c r="H29" s="19"/>
      <c r="I29" s="13">
        <v>769.6</v>
      </c>
    </row>
    <row r="30" spans="1:9" ht="66" customHeight="1" x14ac:dyDescent="0.25">
      <c r="A30" s="20" t="s">
        <v>47</v>
      </c>
      <c r="B30" s="54" t="s">
        <v>48</v>
      </c>
      <c r="C30" s="54"/>
      <c r="D30" s="27" t="s">
        <v>49</v>
      </c>
      <c r="E30" s="16">
        <f t="shared" ref="E30:F30" si="2">E31</f>
        <v>9410.7999999999993</v>
      </c>
      <c r="F30" s="17">
        <f t="shared" si="2"/>
        <v>0</v>
      </c>
      <c r="G30" s="6">
        <f t="shared" si="0"/>
        <v>-9410.7999999999993</v>
      </c>
      <c r="H30" s="6">
        <f t="shared" si="1"/>
        <v>0</v>
      </c>
      <c r="I30" s="16">
        <f t="shared" ref="I30" si="3">I31</f>
        <v>3427</v>
      </c>
    </row>
    <row r="31" spans="1:9" ht="18.75" customHeight="1" x14ac:dyDescent="0.25">
      <c r="A31" s="20"/>
      <c r="B31" s="31" t="s">
        <v>23</v>
      </c>
      <c r="C31" s="32">
        <v>908</v>
      </c>
      <c r="D31" s="30"/>
      <c r="E31" s="13">
        <f>5374.8+4036</f>
        <v>9410.7999999999993</v>
      </c>
      <c r="F31" s="13"/>
      <c r="G31" s="19"/>
      <c r="H31" s="19"/>
      <c r="I31" s="13">
        <v>3427</v>
      </c>
    </row>
    <row r="32" spans="1:9" ht="34.5" customHeight="1" x14ac:dyDescent="0.25">
      <c r="A32" s="20" t="s">
        <v>50</v>
      </c>
      <c r="B32" s="58" t="s">
        <v>51</v>
      </c>
      <c r="C32" s="59"/>
      <c r="D32" s="27" t="s">
        <v>52</v>
      </c>
      <c r="E32" s="16">
        <f>E33+E34+E35</f>
        <v>245498.94</v>
      </c>
      <c r="F32" s="16">
        <f t="shared" ref="F32:I32" si="4">F33+F34+F35</f>
        <v>0</v>
      </c>
      <c r="G32" s="16">
        <f t="shared" si="4"/>
        <v>0</v>
      </c>
      <c r="H32" s="16">
        <f t="shared" si="4"/>
        <v>0</v>
      </c>
      <c r="I32" s="16">
        <f t="shared" si="4"/>
        <v>44.9</v>
      </c>
    </row>
    <row r="33" spans="1:9" ht="31.5" customHeight="1" x14ac:dyDescent="0.25">
      <c r="A33" s="20"/>
      <c r="B33" s="31" t="s">
        <v>81</v>
      </c>
      <c r="C33" s="32">
        <v>902</v>
      </c>
      <c r="D33" s="30"/>
      <c r="E33" s="13">
        <v>56589.93</v>
      </c>
      <c r="F33" s="22"/>
      <c r="G33" s="19"/>
      <c r="H33" s="19"/>
      <c r="I33" s="13">
        <v>0</v>
      </c>
    </row>
    <row r="34" spans="1:9" ht="37.5" customHeight="1" x14ac:dyDescent="0.25">
      <c r="A34" s="20"/>
      <c r="B34" s="31" t="s">
        <v>82</v>
      </c>
      <c r="C34" s="32">
        <v>905</v>
      </c>
      <c r="D34" s="30"/>
      <c r="E34" s="13">
        <v>59891.01</v>
      </c>
      <c r="F34" s="22"/>
      <c r="G34" s="19"/>
      <c r="H34" s="19"/>
      <c r="I34" s="13">
        <v>0</v>
      </c>
    </row>
    <row r="35" spans="1:9" ht="18.75" customHeight="1" x14ac:dyDescent="0.25">
      <c r="A35" s="20"/>
      <c r="B35" s="31" t="s">
        <v>23</v>
      </c>
      <c r="C35" s="32">
        <v>908</v>
      </c>
      <c r="D35" s="30"/>
      <c r="E35" s="13">
        <f>124018+5000</f>
        <v>129018</v>
      </c>
      <c r="F35" s="22"/>
      <c r="G35" s="19"/>
      <c r="H35" s="19"/>
      <c r="I35" s="13">
        <v>44.9</v>
      </c>
    </row>
    <row r="36" spans="1:9" ht="37.5" customHeight="1" x14ac:dyDescent="0.25">
      <c r="A36" s="20" t="s">
        <v>54</v>
      </c>
      <c r="B36" s="54" t="s">
        <v>55</v>
      </c>
      <c r="C36" s="54"/>
      <c r="D36" s="27" t="s">
        <v>56</v>
      </c>
      <c r="E36" s="16">
        <f>E37</f>
        <v>130</v>
      </c>
      <c r="F36" s="17">
        <f>SUM(F37)</f>
        <v>0</v>
      </c>
      <c r="G36" s="6">
        <f t="shared" si="0"/>
        <v>-130</v>
      </c>
      <c r="H36" s="6">
        <f t="shared" si="1"/>
        <v>0</v>
      </c>
      <c r="I36" s="16">
        <f>I37</f>
        <v>130</v>
      </c>
    </row>
    <row r="37" spans="1:9" ht="33" customHeight="1" x14ac:dyDescent="0.25">
      <c r="A37" s="3"/>
      <c r="B37" s="9" t="s">
        <v>15</v>
      </c>
      <c r="C37" s="29">
        <v>905</v>
      </c>
      <c r="D37" s="30"/>
      <c r="E37" s="13">
        <v>130</v>
      </c>
      <c r="F37" s="13"/>
      <c r="G37" s="19"/>
      <c r="H37" s="19"/>
      <c r="I37" s="13">
        <v>130</v>
      </c>
    </row>
    <row r="38" spans="1:9" ht="43.5" hidden="1" customHeight="1" x14ac:dyDescent="0.25">
      <c r="A38" s="4" t="s">
        <v>54</v>
      </c>
      <c r="B38" s="54" t="s">
        <v>57</v>
      </c>
      <c r="C38" s="54"/>
      <c r="D38" s="27" t="s">
        <v>58</v>
      </c>
      <c r="E38" s="16">
        <f>E39+E40+E41</f>
        <v>0</v>
      </c>
      <c r="F38" s="17">
        <f>F39+F40+F41</f>
        <v>0</v>
      </c>
      <c r="G38" s="6">
        <f t="shared" si="0"/>
        <v>0</v>
      </c>
      <c r="H38" s="6" t="e">
        <f t="shared" si="1"/>
        <v>#DIV/0!</v>
      </c>
      <c r="I38" s="16">
        <f>I39+I40+I41</f>
        <v>0</v>
      </c>
    </row>
    <row r="39" spans="1:9" ht="16.5" hidden="1" customHeight="1" x14ac:dyDescent="0.25">
      <c r="A39" s="3"/>
      <c r="B39" s="9" t="s">
        <v>53</v>
      </c>
      <c r="C39" s="29">
        <v>902</v>
      </c>
      <c r="D39" s="30"/>
      <c r="E39" s="13">
        <v>0</v>
      </c>
      <c r="F39" s="13"/>
      <c r="G39" s="19"/>
      <c r="H39" s="19"/>
      <c r="I39" s="13">
        <v>0</v>
      </c>
    </row>
    <row r="40" spans="1:9" ht="15.75" hidden="1" customHeight="1" x14ac:dyDescent="0.25">
      <c r="A40" s="3"/>
      <c r="B40" s="9" t="s">
        <v>43</v>
      </c>
      <c r="C40" s="29">
        <v>905</v>
      </c>
      <c r="D40" s="30"/>
      <c r="E40" s="13"/>
      <c r="F40" s="13"/>
      <c r="G40" s="19"/>
      <c r="H40" s="19"/>
      <c r="I40" s="13">
        <v>0</v>
      </c>
    </row>
    <row r="41" spans="1:9" ht="15.75" hidden="1" customHeight="1" x14ac:dyDescent="0.25">
      <c r="A41" s="8"/>
      <c r="B41" s="9" t="s">
        <v>59</v>
      </c>
      <c r="C41" s="10">
        <v>908</v>
      </c>
      <c r="D41" s="30"/>
      <c r="E41" s="13">
        <v>0</v>
      </c>
      <c r="F41" s="13"/>
      <c r="G41" s="19"/>
      <c r="H41" s="19"/>
      <c r="I41" s="13">
        <v>0</v>
      </c>
    </row>
    <row r="42" spans="1:9" ht="31.5" hidden="1" customHeight="1" x14ac:dyDescent="0.25">
      <c r="A42" s="20" t="s">
        <v>50</v>
      </c>
      <c r="B42" s="54" t="s">
        <v>60</v>
      </c>
      <c r="C42" s="54"/>
      <c r="D42" s="27" t="s">
        <v>61</v>
      </c>
      <c r="E42" s="16">
        <f>E43+E44+E45</f>
        <v>0</v>
      </c>
      <c r="F42" s="17" t="e">
        <f>F43+F44+#REF!+F45</f>
        <v>#REF!</v>
      </c>
      <c r="G42" s="6" t="e">
        <f t="shared" si="0"/>
        <v>#REF!</v>
      </c>
      <c r="H42" s="6" t="e">
        <f t="shared" si="1"/>
        <v>#REF!</v>
      </c>
      <c r="I42" s="16">
        <f>I43+I44+I45</f>
        <v>0</v>
      </c>
    </row>
    <row r="43" spans="1:9" ht="15.75" hidden="1" customHeight="1" x14ac:dyDescent="0.25">
      <c r="A43" s="20"/>
      <c r="B43" s="9" t="s">
        <v>59</v>
      </c>
      <c r="C43" s="10">
        <v>908</v>
      </c>
      <c r="D43" s="30"/>
      <c r="E43" s="13"/>
      <c r="F43" s="13"/>
      <c r="G43" s="19"/>
      <c r="H43" s="19"/>
      <c r="I43" s="13">
        <v>0</v>
      </c>
    </row>
    <row r="44" spans="1:9" ht="36.75" hidden="1" customHeight="1" x14ac:dyDescent="0.25">
      <c r="A44" s="20"/>
      <c r="B44" s="9" t="s">
        <v>62</v>
      </c>
      <c r="C44" s="10">
        <v>902</v>
      </c>
      <c r="D44" s="11"/>
      <c r="E44" s="13">
        <v>0</v>
      </c>
      <c r="F44" s="13">
        <v>0</v>
      </c>
      <c r="G44" s="19">
        <f t="shared" si="0"/>
        <v>0</v>
      </c>
      <c r="H44" s="19" t="e">
        <f t="shared" si="1"/>
        <v>#DIV/0!</v>
      </c>
      <c r="I44" s="13">
        <v>0</v>
      </c>
    </row>
    <row r="45" spans="1:9" ht="15.75" hidden="1" customHeight="1" x14ac:dyDescent="0.25">
      <c r="A45" s="20"/>
      <c r="B45" s="9" t="s">
        <v>43</v>
      </c>
      <c r="C45" s="29">
        <v>905</v>
      </c>
      <c r="D45" s="30"/>
      <c r="E45" s="13">
        <v>0</v>
      </c>
      <c r="F45" s="13">
        <v>0</v>
      </c>
      <c r="G45" s="19">
        <f t="shared" si="0"/>
        <v>0</v>
      </c>
      <c r="H45" s="19" t="e">
        <f t="shared" si="1"/>
        <v>#DIV/0!</v>
      </c>
      <c r="I45" s="13">
        <v>0</v>
      </c>
    </row>
    <row r="46" spans="1:9" ht="36" hidden="1" customHeight="1" x14ac:dyDescent="0.25">
      <c r="A46" s="20"/>
      <c r="B46" s="55" t="s">
        <v>63</v>
      </c>
      <c r="C46" s="56"/>
      <c r="D46" s="27" t="s">
        <v>64</v>
      </c>
      <c r="E46" s="16">
        <f>E47</f>
        <v>0</v>
      </c>
      <c r="F46" s="17"/>
      <c r="G46" s="6"/>
      <c r="H46" s="6"/>
      <c r="I46" s="16">
        <f>I47</f>
        <v>0</v>
      </c>
    </row>
    <row r="47" spans="1:9" ht="15.75" hidden="1" customHeight="1" x14ac:dyDescent="0.25">
      <c r="A47" s="20"/>
      <c r="B47" s="9" t="s">
        <v>23</v>
      </c>
      <c r="C47" s="10">
        <v>908</v>
      </c>
      <c r="D47" s="30"/>
      <c r="E47" s="13"/>
      <c r="F47" s="22"/>
      <c r="G47" s="19"/>
      <c r="H47" s="19"/>
      <c r="I47" s="13"/>
    </row>
    <row r="48" spans="1:9" ht="40.5" customHeight="1" x14ac:dyDescent="0.25">
      <c r="A48" s="20" t="s">
        <v>65</v>
      </c>
      <c r="B48" s="57" t="s">
        <v>66</v>
      </c>
      <c r="C48" s="57"/>
      <c r="D48" s="27" t="s">
        <v>67</v>
      </c>
      <c r="E48" s="16">
        <f>E49</f>
        <v>12743.8</v>
      </c>
      <c r="F48" s="33">
        <f>F49</f>
        <v>0</v>
      </c>
      <c r="G48" s="6">
        <f t="shared" si="0"/>
        <v>-12743.8</v>
      </c>
      <c r="H48" s="6">
        <f t="shared" si="1"/>
        <v>0</v>
      </c>
      <c r="I48" s="16">
        <f>I49</f>
        <v>13073.6</v>
      </c>
    </row>
    <row r="49" spans="1:9" ht="20.25" customHeight="1" x14ac:dyDescent="0.25">
      <c r="A49" s="20"/>
      <c r="B49" s="9" t="s">
        <v>23</v>
      </c>
      <c r="C49" s="29">
        <v>908</v>
      </c>
      <c r="D49" s="30"/>
      <c r="E49" s="13">
        <v>12743.8</v>
      </c>
      <c r="F49" s="34"/>
      <c r="G49" s="19"/>
      <c r="H49" s="19"/>
      <c r="I49" s="13">
        <v>13073.6</v>
      </c>
    </row>
    <row r="50" spans="1:9" ht="47.25" hidden="1" customHeight="1" x14ac:dyDescent="0.25">
      <c r="A50" s="20" t="s">
        <v>68</v>
      </c>
      <c r="B50" s="49" t="s">
        <v>69</v>
      </c>
      <c r="C50" s="50"/>
      <c r="D50" s="27" t="s">
        <v>70</v>
      </c>
      <c r="E50" s="16">
        <f>E51</f>
        <v>0</v>
      </c>
      <c r="F50" s="35"/>
      <c r="G50" s="19"/>
      <c r="H50" s="19"/>
      <c r="I50" s="16">
        <f>I51</f>
        <v>0</v>
      </c>
    </row>
    <row r="51" spans="1:9" ht="15.75" hidden="1" customHeight="1" x14ac:dyDescent="0.25">
      <c r="A51" s="20"/>
      <c r="B51" s="9" t="s">
        <v>39</v>
      </c>
      <c r="C51" s="29">
        <v>908</v>
      </c>
      <c r="D51" s="30"/>
      <c r="E51" s="13">
        <v>0</v>
      </c>
      <c r="F51" s="35"/>
      <c r="G51" s="19"/>
      <c r="H51" s="19"/>
      <c r="I51" s="13">
        <v>0</v>
      </c>
    </row>
    <row r="52" spans="1:9" ht="52.5" customHeight="1" x14ac:dyDescent="0.25">
      <c r="A52" s="20" t="s">
        <v>68</v>
      </c>
      <c r="B52" s="49" t="s">
        <v>72</v>
      </c>
      <c r="C52" s="50"/>
      <c r="D52" s="27" t="s">
        <v>73</v>
      </c>
      <c r="E52" s="21">
        <f>SUM(E54+E53)</f>
        <v>385</v>
      </c>
      <c r="F52" s="35"/>
      <c r="G52" s="19"/>
      <c r="H52" s="19"/>
      <c r="I52" s="21">
        <f>SUM(I54+I53)</f>
        <v>5</v>
      </c>
    </row>
    <row r="53" spans="1:9" ht="30.75" customHeight="1" x14ac:dyDescent="0.25">
      <c r="A53" s="20"/>
      <c r="B53" s="9" t="s">
        <v>15</v>
      </c>
      <c r="C53" s="29">
        <v>905</v>
      </c>
      <c r="D53" s="30"/>
      <c r="E53" s="13">
        <v>5</v>
      </c>
      <c r="F53" s="35"/>
      <c r="G53" s="19"/>
      <c r="H53" s="19"/>
      <c r="I53" s="13">
        <v>5</v>
      </c>
    </row>
    <row r="54" spans="1:9" ht="15.75" customHeight="1" x14ac:dyDescent="0.25">
      <c r="A54" s="20"/>
      <c r="B54" s="9" t="s">
        <v>23</v>
      </c>
      <c r="C54" s="29">
        <v>908</v>
      </c>
      <c r="D54" s="30"/>
      <c r="E54" s="13">
        <f>225+155</f>
        <v>380</v>
      </c>
      <c r="F54" s="35"/>
      <c r="G54" s="19"/>
      <c r="H54" s="19"/>
      <c r="I54" s="13">
        <v>0</v>
      </c>
    </row>
    <row r="55" spans="1:9" ht="64.5" customHeight="1" x14ac:dyDescent="0.25">
      <c r="A55" s="20" t="s">
        <v>71</v>
      </c>
      <c r="B55" s="51" t="s">
        <v>83</v>
      </c>
      <c r="C55" s="52"/>
      <c r="D55" s="27" t="s">
        <v>75</v>
      </c>
      <c r="E55" s="16">
        <f>SUM(E56)</f>
        <v>2100</v>
      </c>
      <c r="F55" s="33"/>
      <c r="G55" s="6"/>
      <c r="H55" s="33">
        <f>SUM(H56)</f>
        <v>0</v>
      </c>
      <c r="I55" s="16">
        <f>SUM(I56)</f>
        <v>2100</v>
      </c>
    </row>
    <row r="56" spans="1:9" ht="18.75" customHeight="1" x14ac:dyDescent="0.25">
      <c r="A56" s="20"/>
      <c r="B56" s="9" t="s">
        <v>23</v>
      </c>
      <c r="C56" s="29">
        <v>908</v>
      </c>
      <c r="D56" s="30"/>
      <c r="E56" s="13">
        <v>2100</v>
      </c>
      <c r="F56" s="35"/>
      <c r="G56" s="19"/>
      <c r="H56" s="35"/>
      <c r="I56" s="13">
        <v>2100</v>
      </c>
    </row>
    <row r="57" spans="1:9" ht="54" hidden="1" customHeight="1" x14ac:dyDescent="0.25">
      <c r="A57" s="20">
        <v>16</v>
      </c>
      <c r="B57" s="36" t="s">
        <v>76</v>
      </c>
      <c r="C57" s="29"/>
      <c r="D57" s="27" t="s">
        <v>52</v>
      </c>
      <c r="E57" s="16">
        <f>SUM(E58)</f>
        <v>1884.5</v>
      </c>
      <c r="F57" s="35"/>
      <c r="G57" s="19"/>
      <c r="H57" s="35"/>
      <c r="I57" s="16">
        <f>SUM(I58)</f>
        <v>1959.5</v>
      </c>
    </row>
    <row r="58" spans="1:9" ht="61.5" customHeight="1" x14ac:dyDescent="0.25">
      <c r="A58" s="20" t="s">
        <v>74</v>
      </c>
      <c r="B58" s="49" t="s">
        <v>77</v>
      </c>
      <c r="C58" s="50"/>
      <c r="D58" s="27" t="s">
        <v>78</v>
      </c>
      <c r="E58" s="16">
        <f>E59</f>
        <v>1884.5</v>
      </c>
      <c r="F58" s="33"/>
      <c r="G58" s="6"/>
      <c r="H58" s="33"/>
      <c r="I58" s="16">
        <f>I59</f>
        <v>1959.5</v>
      </c>
    </row>
    <row r="59" spans="1:9" ht="18.75" customHeight="1" x14ac:dyDescent="0.25">
      <c r="A59" s="20"/>
      <c r="B59" s="9" t="s">
        <v>23</v>
      </c>
      <c r="C59" s="29">
        <v>908</v>
      </c>
      <c r="D59" s="30"/>
      <c r="E59" s="13">
        <v>1884.5</v>
      </c>
      <c r="F59" s="35"/>
      <c r="G59" s="19"/>
      <c r="H59" s="35"/>
      <c r="I59" s="13">
        <v>1959.5</v>
      </c>
    </row>
    <row r="60" spans="1:9" ht="15.75" customHeight="1" x14ac:dyDescent="0.25">
      <c r="A60" s="8"/>
      <c r="B60" s="37" t="s">
        <v>79</v>
      </c>
      <c r="C60" s="38"/>
      <c r="D60" s="39"/>
      <c r="E60" s="6">
        <f>E7+E9+E13+E15+E20+E22+E24+E30+E36+E38+E42+E48+E52+E55+E11+E50+E32+E28+E46+E58</f>
        <v>1043408.7649500001</v>
      </c>
      <c r="F60" s="6" t="e">
        <f>F7+F9+F13+F15+F20+F22+F24+F30+F36+F38+F42+F48+F52+F55+F11+F50+F32</f>
        <v>#REF!</v>
      </c>
      <c r="G60" s="6" t="e">
        <f>G7+G9+G13+G15+G20+G22+G24+G30+G36+G38+G42+G48+G52+G55+G11+G50+G32</f>
        <v>#REF!</v>
      </c>
      <c r="H60" s="6" t="e">
        <f>H7+H9+H13+H15+H20+H22+H24+H30+H36+H38+H42+H48+H52+H55+H11+H50+H32</f>
        <v>#DIV/0!</v>
      </c>
      <c r="I60" s="6">
        <f>I7+I9+I13+I15+I20+I22+I24+I30+I36+I38+I42+I48+I52+I55+I11+I50+I32+I28+I46+I58</f>
        <v>803481.20000000007</v>
      </c>
    </row>
    <row r="61" spans="1:9" ht="29.25" customHeight="1" x14ac:dyDescent="0.25">
      <c r="A61" s="40"/>
      <c r="B61" s="41"/>
      <c r="C61" s="40"/>
      <c r="D61" s="40"/>
    </row>
    <row r="62" spans="1:9" ht="15.75" x14ac:dyDescent="0.25">
      <c r="A62" s="40"/>
      <c r="B62" s="41"/>
      <c r="C62" s="40"/>
      <c r="D62" s="40"/>
    </row>
    <row r="63" spans="1:9" ht="15.75" x14ac:dyDescent="0.25">
      <c r="A63" s="40"/>
      <c r="B63" s="41"/>
      <c r="C63" s="40"/>
      <c r="D63" s="40"/>
    </row>
    <row r="64" spans="1:9" ht="29.25" customHeight="1" x14ac:dyDescent="0.25">
      <c r="A64" s="40"/>
      <c r="B64" s="41"/>
      <c r="C64" s="40"/>
      <c r="D64" s="40"/>
      <c r="I64" s="42"/>
    </row>
    <row r="65" spans="1:11" ht="48.75" customHeight="1" x14ac:dyDescent="0.25">
      <c r="A65" s="53" t="s">
        <v>84</v>
      </c>
      <c r="B65" s="53"/>
      <c r="C65" s="43"/>
      <c r="D65" s="44" t="s">
        <v>80</v>
      </c>
      <c r="E65" s="44"/>
      <c r="F65" s="44"/>
      <c r="G65" s="44"/>
      <c r="H65" s="44"/>
      <c r="I65" s="44"/>
      <c r="J65" s="43"/>
      <c r="K65" s="43"/>
    </row>
    <row r="66" spans="1:11" ht="116.25" customHeight="1" x14ac:dyDescent="0.25"/>
  </sheetData>
  <mergeCells count="35">
    <mergeCell ref="C1:I1"/>
    <mergeCell ref="C2:I2"/>
    <mergeCell ref="A3:I3"/>
    <mergeCell ref="A4:I4"/>
    <mergeCell ref="B7:C7"/>
    <mergeCell ref="B9:C9"/>
    <mergeCell ref="B11:C11"/>
    <mergeCell ref="B13:C13"/>
    <mergeCell ref="B15:C15"/>
    <mergeCell ref="B20:C20"/>
    <mergeCell ref="B38:C38"/>
    <mergeCell ref="B42:C42"/>
    <mergeCell ref="B46:C46"/>
    <mergeCell ref="B48:C48"/>
    <mergeCell ref="B22:C22"/>
    <mergeCell ref="B24:C24"/>
    <mergeCell ref="B28:C28"/>
    <mergeCell ref="B30:C30"/>
    <mergeCell ref="B32:C32"/>
    <mergeCell ref="D65:I65"/>
    <mergeCell ref="A5:A6"/>
    <mergeCell ref="B5:B6"/>
    <mergeCell ref="C5:C6"/>
    <mergeCell ref="D5:D6"/>
    <mergeCell ref="E5:E6"/>
    <mergeCell ref="F5:F6"/>
    <mergeCell ref="G5:G6"/>
    <mergeCell ref="H5:H6"/>
    <mergeCell ref="I5:I6"/>
    <mergeCell ref="B50:C50"/>
    <mergeCell ref="B52:C52"/>
    <mergeCell ref="B55:C55"/>
    <mergeCell ref="B58:C58"/>
    <mergeCell ref="A65:B65"/>
    <mergeCell ref="B36:C36"/>
  </mergeCells>
  <pageMargins left="0.9055118110236221" right="0.70866141732283472" top="0.74803149606299213" bottom="0.74803149606299213" header="0.31496062992125984" footer="0.31496062992125984"/>
  <pageSetup paperSize="9" scale="61" fitToHeight="0" orientation="portrait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L17" sqref="L17"/>
    </sheetView>
  </sheetViews>
  <sheetFormatPr defaultColWidth="9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 1</vt:lpstr>
      <vt:lpstr>Лист3</vt:lpstr>
      <vt:lpstr>'Лист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Support764</cp:lastModifiedBy>
  <cp:lastPrinted>2024-10-25T13:43:46Z</cp:lastPrinted>
  <dcterms:created xsi:type="dcterms:W3CDTF">2013-11-12T13:28:00Z</dcterms:created>
  <dcterms:modified xsi:type="dcterms:W3CDTF">2024-12-25T09:36:02Z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FF83564907C44168B70393D8284037BF_12</vt:lpwstr>
  </property>
  <property fmtid="{D5CDD505-2E9C-101B-9397-08002B2CF9AE}" pid="3" name="KSOProductBuildVer">
    <vt:lpwstr>1049-12.2.0.13359</vt:lpwstr>
  </property>
</Properties>
</file>